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131"/>
  <workbookPr filterPrivacy="1" defaultThemeVersion="124226"/>
  <xr:revisionPtr revIDLastSave="0" documentId="13_ncr:1_{368C68B2-1528-46B4-9FDF-67836F3B5A65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Лист1" sheetId="3" r:id="rId1"/>
  </sheets>
  <definedNames>
    <definedName name="_xlnm._FilterDatabase" localSheetId="0" hidden="1">Лист1!$A$3:$F$69</definedName>
    <definedName name="_xlnm.Print_Titles" localSheetId="0">Лист1!$3:$3</definedName>
  </definedNames>
  <calcPr calcId="181029"/>
  <fileRecoveryPr autoRecover="0"/>
</workbook>
</file>

<file path=xl/calcChain.xml><?xml version="1.0" encoding="utf-8"?>
<calcChain xmlns="http://schemas.openxmlformats.org/spreadsheetml/2006/main">
  <c r="F6" i="3" l="1"/>
  <c r="F7" i="3"/>
  <c r="F8" i="3"/>
  <c r="F9" i="3"/>
  <c r="F10" i="3"/>
  <c r="F11" i="3"/>
  <c r="F12" i="3"/>
  <c r="F13" i="3"/>
  <c r="F14" i="3"/>
  <c r="F16" i="3"/>
  <c r="F17" i="3"/>
  <c r="F18" i="3"/>
  <c r="F19" i="3"/>
  <c r="F21" i="3"/>
  <c r="F23" i="3"/>
  <c r="F24" i="3"/>
  <c r="F25" i="3"/>
  <c r="F27" i="3"/>
  <c r="F28" i="3"/>
  <c r="F29" i="3"/>
  <c r="F30" i="3"/>
  <c r="F34" i="3"/>
  <c r="F36" i="3"/>
  <c r="F37" i="3"/>
  <c r="F38" i="3"/>
  <c r="F39" i="3"/>
  <c r="F40" i="3"/>
  <c r="F41" i="3"/>
  <c r="F42" i="3"/>
  <c r="F43" i="3"/>
  <c r="F44" i="3"/>
  <c r="F45" i="3"/>
  <c r="F46" i="3"/>
  <c r="F48" i="3"/>
  <c r="F49" i="3"/>
  <c r="F50" i="3"/>
  <c r="F51" i="3"/>
  <c r="F52" i="3"/>
  <c r="F53" i="3"/>
  <c r="F54" i="3"/>
  <c r="F55" i="3"/>
  <c r="F56" i="3"/>
  <c r="F57" i="3"/>
  <c r="F59" i="3"/>
  <c r="F64" i="3"/>
  <c r="F66" i="3"/>
  <c r="F67" i="3"/>
  <c r="F68" i="3"/>
  <c r="F69" i="3"/>
  <c r="D35" i="3"/>
  <c r="E60" i="3"/>
  <c r="D60" i="3"/>
  <c r="D34" i="3"/>
  <c r="E5" i="3"/>
  <c r="E62" i="3" l="1"/>
  <c r="E58" i="3"/>
  <c r="E47" i="3"/>
  <c r="E69" i="3"/>
  <c r="E68" i="3"/>
  <c r="E67" i="3"/>
  <c r="E66" i="3"/>
  <c r="D69" i="3"/>
  <c r="D68" i="3"/>
  <c r="D67" i="3"/>
  <c r="D66" i="3"/>
  <c r="D55" i="3"/>
  <c r="D52" i="3"/>
  <c r="D51" i="3"/>
  <c r="D50" i="3"/>
  <c r="D49" i="3"/>
  <c r="D45" i="3"/>
  <c r="D44" i="3"/>
  <c r="D43" i="3"/>
  <c r="D42" i="3"/>
  <c r="D41" i="3"/>
  <c r="D40" i="3"/>
  <c r="D62" i="3"/>
  <c r="E33" i="3"/>
  <c r="D47" i="3" l="1"/>
  <c r="F47" i="3" s="1"/>
  <c r="E65" i="3"/>
  <c r="E35" i="3"/>
  <c r="F35" i="3" s="1"/>
  <c r="D65" i="3"/>
  <c r="D33" i="3"/>
  <c r="F33" i="3" s="1"/>
  <c r="D58" i="3"/>
  <c r="F58" i="3" s="1"/>
  <c r="D5" i="3"/>
  <c r="F5" i="3" s="1"/>
  <c r="F65" i="3" l="1"/>
  <c r="D32" i="3"/>
  <c r="D31" i="3" s="1"/>
  <c r="E32" i="3"/>
  <c r="E31" i="3" l="1"/>
  <c r="F31" i="3" s="1"/>
  <c r="F32" i="3"/>
  <c r="D4" i="3"/>
  <c r="E4" i="3" l="1"/>
  <c r="F4" i="3"/>
</calcChain>
</file>

<file path=xl/sharedStrings.xml><?xml version="1.0" encoding="utf-8"?>
<sst xmlns="http://schemas.openxmlformats.org/spreadsheetml/2006/main" count="142" uniqueCount="142">
  <si>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</si>
  <si>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</si>
  <si>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</si>
  <si>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муниципальных округов</t>
  </si>
  <si>
    <t>Субсидии бюджетам муниципальных округов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</si>
  <si>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Субсидии бюджетам муниципальных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</si>
  <si>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Субсидии бюджетам муниципальных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</si>
  <si>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Наименование показателя</t>
  </si>
  <si>
    <t>Код строки</t>
  </si>
  <si>
    <t>Код дохода по бюджетной классификации</t>
  </si>
  <si>
    <t>Доходы бюджета - Всего</t>
  </si>
  <si>
    <t>Х</t>
  </si>
  <si>
    <t xml:space="preserve">          в том числе: 
НАЛОГОВЫЕ И НЕНАЛОГОВЫЕ ДОХОДЫ</t>
  </si>
  <si>
    <t>000 1 00 00000 00 0000 000</t>
  </si>
  <si>
    <t>Налог на доходы физических лиц</t>
  </si>
  <si>
    <t>000 1 01 02000 01 0000 110</t>
  </si>
  <si>
    <t>Акцизы по подакцизным товарам (продукции), производимым на территории Российской Федерации</t>
  </si>
  <si>
    <t>000 1 03 02000 01 0000 110</t>
  </si>
  <si>
    <t>Единый налог на вмененный доход для отдельных видов деятельности</t>
  </si>
  <si>
    <t>Единый сельскохозяйственный налог</t>
  </si>
  <si>
    <t>000 1 05 03010 01 0000 110</t>
  </si>
  <si>
    <t>Налог, взимаемый в связи с применением патентной системы налогообложения</t>
  </si>
  <si>
    <t>000 1 05 04000 02 0000 110</t>
  </si>
  <si>
    <t>Налог на имущество физических лиц</t>
  </si>
  <si>
    <t>000 1 06 01000 00 0000 110</t>
  </si>
  <si>
    <t>000 1 08 00000 00 0000 000</t>
  </si>
  <si>
    <t>000 1 09 00000 00 0000 000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</si>
  <si>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</si>
  <si>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000 1 11 05010 00 0000 120</t>
  </si>
  <si>
    <t>000 1 11 05020 00 0000 120</t>
  </si>
  <si>
    <t>000 1 11 05030 00 0000 120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</si>
  <si>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</si>
  <si>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000 1 11 05070 00 0000 120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</si>
  <si>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</si>
  <si>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000 1 11 05300 00 0000 120</t>
  </si>
  <si>
    <t>000 1 11 09040 00 0000 120</t>
  </si>
  <si>
    <t>000 1 12 00000 00 0000 000</t>
  </si>
  <si>
    <t>Прочие доходы от компенсации затрат бюджетов муниципальных округов</t>
  </si>
  <si>
    <t>000 1 13 02994 14 0000 130</t>
  </si>
  <si>
    <t>Доходы от продажи земельных участков, государственная собственность на которые не разграничена и которые расположены в границах муниципальных округов</t>
  </si>
  <si>
    <t>000 1 14 06012 14 0000 430</t>
  </si>
  <si>
    <t>Доходы от продажи земельных участков, находящихся в собственности муниципальных округов (за исключением земельных участков муниципальных бюджетных и автономных учреждений)</t>
  </si>
  <si>
    <t>000 1 14 06024 14 0000 430</t>
  </si>
  <si>
    <t>000 1 14 06312 14 0000 430</t>
  </si>
  <si>
    <t>Доходы от приватизации имущества, находящегося в собственности муниципальных округов, в части приватизации нефинансовых активов имущества казны</t>
  </si>
  <si>
    <t>000 1 14 13040 14 0000 410</t>
  </si>
  <si>
    <t>000 1 16 00000 00 0000 000</t>
  </si>
  <si>
    <t>000 1 17 00000 00 0000 000</t>
  </si>
  <si>
    <t>БЕЗВОЗМЕЗДНЫЕ ПОСТУПЛЕНИЯ</t>
  </si>
  <si>
    <t>000 2 00 00000 00 0000 000</t>
  </si>
  <si>
    <t>БЕЗВОЗМЕЗДНЫЕ ПОСТУПЛЕНИЯ ОТ ДРУГИХ БЮДЖЕТОВ БЮДЖЕТНОЙ СИСТЕМЫ РОССИЙСКОЙ ФЕДЕРАЦИИ</t>
  </si>
  <si>
    <t>000 2 02 00000 00 0000 000</t>
  </si>
  <si>
    <t>Дотации бюджетам бюджетной системы Российской Федерации</t>
  </si>
  <si>
    <t>000 2 02 10000 00 0000 150</t>
  </si>
  <si>
    <t>Дотации на выравнивание бюджетной обеспеченности</t>
  </si>
  <si>
    <t>000 2 02 15001 00 0000 150</t>
  </si>
  <si>
    <t>Субсидии бюджетам бюджетной системы Российской Федерации (межбюджетные субсидии)</t>
  </si>
  <si>
    <t>000 2 02 20000 00 0000 150</t>
  </si>
  <si>
    <t>Субсидии бюджетам муниципальных округов на софинансирование капитальных вложений в объекты муниципальной собственности</t>
  </si>
  <si>
    <t>000 2 02 20077 14 0000 150</t>
  </si>
  <si>
    <t>000 2 02 20216 14 0000 150</t>
  </si>
  <si>
    <t>000 2 02 20299 14 0000 150</t>
  </si>
  <si>
    <t>000 2 02 20302 14 0000 150</t>
  </si>
  <si>
    <t>Субсидии бюджетам муниципальных округов на 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</si>
  <si>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000 2 02 25232 14 0000 150</t>
  </si>
  <si>
    <t>Субсидии бюджетам муниципальных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</si>
  <si>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000 2 02 25304 14 0000 150</t>
  </si>
  <si>
    <t>Субсидии бюджетам муниципальных округов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</si>
  <si>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000 2 02 25467 14 0000 150</t>
  </si>
  <si>
    <t>Субсидии бюджетам муниципальных округов на реализацию мероприятий по обеспечению жильем молодых семей</t>
  </si>
  <si>
    <t>000 2 02 25497 14 0000 150</t>
  </si>
  <si>
    <t>Субсидии бюджетам муниципальных округов на поддержку отрасли культуры</t>
  </si>
  <si>
    <t>000 2 02 25519 14 0000 150</t>
  </si>
  <si>
    <t>Субсидии бюджетам муниципальных округов на реализацию программ формирования современной городской среды</t>
  </si>
  <si>
    <t>000 2 02 25555 14 0000 150</t>
  </si>
  <si>
    <t>Прочие субсидии бюджетам муниципальных округов</t>
  </si>
  <si>
    <t>000 2 02 29999 14 0000 150</t>
  </si>
  <si>
    <t>Субвенции бюджетам бюджетной системы Российской Федерации</t>
  </si>
  <si>
    <t>000 2 02 30000 00 0000 150</t>
  </si>
  <si>
    <t>Субвенции бюджетам муниципальных округов на выполнение передаваемых полномочий субъектов Российской Федерации</t>
  </si>
  <si>
    <t>000 2 02 30024 14 0000 150</t>
  </si>
  <si>
    <t>Субвенции бюджетам муниципальных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</si>
  <si>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000 2 02 30029 14 0000 150</t>
  </si>
  <si>
    <t>Субвенции бюджетам муниципальных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</si>
  <si>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000 2 02 35082 14 0000 150</t>
  </si>
  <si>
    <t>Субвенции бюджетам муниципальных округов на осуществление первичного воинского учета на территориях, где отсутствуют военные комиссариаты</t>
  </si>
  <si>
    <t>000 2 02 35118 14 0000 150</t>
  </si>
  <si>
    <t>Субвенции бюджетам муниципальных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</si>
  <si>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000 2 02 35120 14 0000 150</t>
  </si>
  <si>
    <t>Субвенции бюджетам муниципальных округов на осуществление полномочий по обеспечению жильем отдельных категорий граждан, установленных Федеральным законом от 12 января 1995 года № 5-ФЗ                    "О ветеранах"</t>
  </si>
  <si>
    <t>000 2 02 35135 14 0000 150</t>
  </si>
  <si>
    <t>Субвенции бюджетам муниципальных округов на осуществление полномочий по обеспечению жильем отдельных категорий граждан, установленных Федеральным законом от 24 ноября 1995 года № 181-ФЗ "О социальной защите инвалидов в Российской Федерации"</t>
  </si>
  <si>
    <t>000 2 02 35176 14 0000 150</t>
  </si>
  <si>
    <t>Субвенции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</si>
  <si>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000 2 02 35303 14 0000 150</t>
  </si>
  <si>
    <t>Субвенции бюджетам муниципальных округов на стимулирование развития приоритетных подотраслей агропромышленного комплекса и развитие малых форм хозяйствования</t>
  </si>
  <si>
    <t>000 2 02 35502 14 0000 150</t>
  </si>
  <si>
    <t>Субвенции бюджетам муниципальных округов на поддержку сельскохозяйственного производства по отдельным подотраслям растениеводства и животноводства</t>
  </si>
  <si>
    <t>000 2 02 35508 14 0000 150</t>
  </si>
  <si>
    <t>000 2 02 40000 00 0000 150</t>
  </si>
  <si>
    <t>Межбюджетные трансферты, передаваемые бюджетам муниципальных округов для компенсации дополнительных расходов, возникших в результате решений, принятых органами власти другого уровня</t>
  </si>
  <si>
    <t>000 2 02 45160 14 0000 150</t>
  </si>
  <si>
    <t>ПРОЧИЕ БЕЗВОЗМЕЗДНЫЕ ПОСТУПЛЕНИЯ</t>
  </si>
  <si>
    <t>000 2 07 00000 00 0000 000</t>
  </si>
  <si>
    <t>Прочие безвозмездные поступления в бюджеты муниципальных округов</t>
  </si>
  <si>
    <t>000 2 07 04050 14 0000 150</t>
  </si>
  <si>
    <t>ВОЗВРАТ ОСТАТКОВ СУБСИДИЙ, СУБВЕНЦИЙ И ИНЫХ МЕЖБЮДЖЕТНЫХ ТРАНСФЕРТОВ, ИМЕЮЩИХ ЦЕЛЕВОЕ НАЗНАЧЕНИЕ, ПРОШЛЫХ ЛЕТ</t>
  </si>
  <si>
    <t>000 2 19 00000 00 0000 000</t>
  </si>
  <si>
    <t>Возврат остатков субсидий на мероприятия государственной программы Российской Федерации "Доступная среда" из бюджетов муниципальных округов</t>
  </si>
  <si>
    <t>000 2 19 25027 14 0000 150</t>
  </si>
  <si>
    <t>Возврат остатков субсидий на реализацию мероприятий по созданию в субъектах Российской Федерации новых мест в общеобразовательных организациях из бюджетов муниципальных округов</t>
  </si>
  <si>
    <t>000 2 19 25520 14 0000 150</t>
  </si>
  <si>
    <t>Возврат остатков иных межбюджетных трансфертов, передаваемых для компенсации дополнительных расходов, возникших в результате решений, принятых органами власти другого уровня, из бюджетов муниципальных округов</t>
  </si>
  <si>
    <t>000 2 19 45160 14 0000 150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</si>
  <si>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округов</t>
  </si>
  <si>
    <t>000 2 19 60010 14 0000 150</t>
  </si>
  <si>
    <t>План по бюджету на 2021 год</t>
  </si>
  <si>
    <t>тыс.руб.</t>
  </si>
  <si>
    <t xml:space="preserve">Государственная пошлина </t>
  </si>
  <si>
    <t>Задолженность и перерасчеты по отмененным налогам, сборам и иным обязательным платежам</t>
  </si>
  <si>
    <t>Штрафы, санкции, возмещение ущерба</t>
  </si>
  <si>
    <t>Прочие неналоговые доходы</t>
  </si>
  <si>
    <t>Платежи при пользовании природными ресурсами</t>
  </si>
  <si>
    <t>ИНЫЕ МЕЖБЮДЖЕТНЫЕ ТРАНСФЕРТЫ</t>
  </si>
  <si>
    <t>Начальник финансового управления</t>
  </si>
  <si>
    <t>Виноградова А. М.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</si>
  <si>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</si>
  <si>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000 2 18 00000 00 0000 000</t>
  </si>
  <si>
    <t>%  исполнения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</si>
  <si>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 земельных участках, находящихся в собственности муниципальных округов, и на землях или земельных участках, государственная собственность на которые не разграничена</t>
  </si>
  <si>
    <t>000 1 11 09080 14 0000 120</t>
  </si>
  <si>
    <t>Налог, взимаемый в связи с применением упрощенной системы налогообложения</t>
  </si>
  <si>
    <t>000 1 05 01000 00 0000 110</t>
  </si>
  <si>
    <t>000 1 05 02000 02 0000 110</t>
  </si>
  <si>
    <t>000 1 06 06000 00 0000 110</t>
  </si>
  <si>
    <t xml:space="preserve">Земельный налог </t>
  </si>
  <si>
    <t>Исполнение бюджета Балахнинского муниципального округа по доходам на 01.07.2021 г.</t>
  </si>
  <si>
    <t>Факт исполнения на 01.07.2021 г.</t>
  </si>
  <si>
    <t>БЕЗВОЗМЕЗДНЫЕ ПОСТУПЛЕНИЯ ОТ НЕГОСУДАРСТВЕННЫХ ОРГАНИЗАЦИЙ</t>
  </si>
  <si>
    <t>000 2 04 00000 00 0000 000</t>
  </si>
  <si>
    <t>Безвозмездные поступления от негосударственных организаций в бюджеты муниципальных округов</t>
  </si>
  <si>
    <t>000 2 04 04000 14 0000 150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</si>
</sst>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10419]#,##0.0"/>
  </numFmts>
  <fonts count="7" x14ac:knownFonts="1">
    <font>
      <sz val="10"/>
      <name val="Arial"/>
    </font>
    <font>
      <sz val="14"/>
      <color indexed="9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indexed="9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6"/>
      <color indexed="9"/>
      <name val="Times New Roman"/>
      <family val="1"/>
      <charset val="204"/>
    </font>
    <font>
      <sz val="14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9"/>
      </left>
      <right/>
      <top style="thin">
        <color indexed="9"/>
      </top>
      <bottom style="thin">
        <color indexed="9"/>
      </bottom>
      <diagonal/>
    </border>
    <border>
      <left style="thin">
        <color indexed="9"/>
      </left>
      <right/>
      <top style="thin">
        <color indexed="9"/>
      </top>
      <bottom/>
      <diagonal/>
    </border>
    <border>
      <left style="thin">
        <color indexed="9"/>
      </left>
      <right/>
      <top/>
      <bottom style="thin">
        <color indexed="9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3" fillId="0" borderId="1" xfId="0" applyFont="1" applyFill="1" applyBorder="1" applyAlignment="1" applyProtection="1">
      <alignment horizontal="left" wrapText="1" readingOrder="1"/>
      <protection locked="0"/>
    </xf>
    <xf numFmtId="0" fontId="3" fillId="0" borderId="1" xfId="0" applyFont="1" applyFill="1" applyBorder="1" applyAlignment="1" applyProtection="1">
      <alignment horizontal="center" wrapText="1" readingOrder="1"/>
      <protection locked="0"/>
    </xf>
    <xf numFmtId="0" fontId="4" fillId="0" borderId="0" xfId="0" applyFont="1" applyFill="1"/>
    <xf numFmtId="0" fontId="1" fillId="0" borderId="2" xfId="0" applyFont="1" applyFill="1" applyBorder="1" applyAlignment="1" applyProtection="1">
      <alignment horizontal="center" vertical="center" wrapText="1" readingOrder="1"/>
      <protection locked="0"/>
    </xf>
    <xf numFmtId="0" fontId="2" fillId="0" borderId="3" xfId="0" applyFont="1" applyFill="1" applyBorder="1" applyAlignment="1" applyProtection="1">
      <alignment horizontal="center" vertical="top" wrapText="1"/>
      <protection locked="0"/>
    </xf>
    <xf numFmtId="0" fontId="1" fillId="0" borderId="1" xfId="0" applyFont="1" applyFill="1" applyBorder="1" applyAlignment="1" applyProtection="1">
      <alignment horizontal="left" wrapText="1" readingOrder="1"/>
      <protection locked="0"/>
    </xf>
    <xf numFmtId="0" fontId="1" fillId="0" borderId="1" xfId="0" applyFont="1" applyFill="1" applyBorder="1" applyAlignment="1" applyProtection="1">
      <alignment horizontal="center" wrapText="1" readingOrder="1"/>
      <protection locked="0"/>
    </xf>
    <xf numFmtId="0" fontId="2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/>
    </xf>
    <xf numFmtId="0" fontId="2" fillId="0" borderId="0" xfId="0" applyFont="1" applyFill="1"/>
    <xf numFmtId="0" fontId="2" fillId="0" borderId="0" xfId="0" applyFont="1" applyFill="1"/>
    <xf numFmtId="0" fontId="2" fillId="0" borderId="0" xfId="0" applyFont="1" applyFill="1"/>
    <xf numFmtId="0" fontId="2" fillId="0" borderId="1" xfId="0" applyFont="1" applyBorder="1" applyAlignment="1" applyProtection="1">
      <alignment horizontal="left" wrapText="1" readingOrder="1"/>
      <protection locked="0"/>
    </xf>
    <xf numFmtId="0" fontId="2" fillId="0" borderId="1" xfId="0" applyFont="1" applyFill="1" applyBorder="1" applyAlignment="1" applyProtection="1">
      <alignment horizontal="left" wrapText="1" readingOrder="1"/>
      <protection locked="0"/>
    </xf>
    <xf numFmtId="0" fontId="2" fillId="0" borderId="1" xfId="0" applyFont="1" applyFill="1" applyBorder="1" applyAlignment="1" applyProtection="1">
      <alignment horizontal="center" wrapText="1" readingOrder="1"/>
      <protection locked="0"/>
    </xf>
    <xf numFmtId="164" fontId="4" fillId="0" borderId="5" xfId="0" applyNumberFormat="1" applyFont="1" applyFill="1" applyBorder="1" applyAlignment="1" applyProtection="1">
      <alignment horizontal="center" wrapText="1" readingOrder="1"/>
      <protection locked="0"/>
    </xf>
    <xf numFmtId="164" fontId="2" fillId="0" borderId="5" xfId="0" applyNumberFormat="1" applyFont="1" applyFill="1" applyBorder="1" applyAlignment="1" applyProtection="1">
      <alignment horizontal="center" wrapText="1" readingOrder="1"/>
      <protection locked="0"/>
    </xf>
    <xf numFmtId="164" fontId="2" fillId="0" borderId="3" xfId="0" applyNumberFormat="1" applyFont="1" applyFill="1" applyBorder="1" applyAlignment="1" applyProtection="1">
      <alignment horizontal="center" wrapText="1" readingOrder="1"/>
      <protection locked="0"/>
    </xf>
    <xf numFmtId="0" fontId="1" fillId="0" borderId="6" xfId="0" applyFont="1" applyFill="1" applyBorder="1" applyAlignment="1" applyProtection="1">
      <alignment horizontal="center" vertical="center" wrapText="1" readingOrder="1"/>
      <protection locked="0"/>
    </xf>
    <xf numFmtId="0" fontId="3" fillId="0" borderId="5" xfId="0" applyFont="1" applyFill="1" applyBorder="1" applyAlignment="1" applyProtection="1">
      <alignment horizontal="center" wrapText="1" readingOrder="1"/>
      <protection locked="0"/>
    </xf>
    <xf numFmtId="0" fontId="1" fillId="0" borderId="5" xfId="0" applyFont="1" applyFill="1" applyBorder="1" applyAlignment="1" applyProtection="1">
      <alignment horizontal="center" wrapText="1" readingOrder="1"/>
      <protection locked="0"/>
    </xf>
    <xf numFmtId="0" fontId="1" fillId="0" borderId="5" xfId="0" applyFont="1" applyBorder="1" applyAlignment="1" applyProtection="1">
      <alignment horizontal="center" wrapText="1" readingOrder="1"/>
      <protection locked="0"/>
    </xf>
    <xf numFmtId="164" fontId="4" fillId="0" borderId="7" xfId="0" applyNumberFormat="1" applyFont="1" applyFill="1" applyBorder="1" applyAlignment="1" applyProtection="1">
      <alignment horizontal="center" wrapText="1" readingOrder="1"/>
      <protection locked="0"/>
    </xf>
    <xf numFmtId="164" fontId="4" fillId="0" borderId="3" xfId="0" applyNumberFormat="1" applyFont="1" applyFill="1" applyBorder="1" applyAlignment="1" applyProtection="1">
      <alignment horizontal="center" wrapText="1" readingOrder="1"/>
      <protection locked="0"/>
    </xf>
    <xf numFmtId="164" fontId="2" fillId="0" borderId="4" xfId="0" applyNumberFormat="1" applyFont="1" applyFill="1" applyBorder="1" applyAlignment="1" applyProtection="1">
      <alignment horizontal="center" wrapText="1" readingOrder="1"/>
      <protection locked="0"/>
    </xf>
    <xf numFmtId="0" fontId="2" fillId="0" borderId="0" xfId="0" applyFont="1" applyFill="1"/>
    <xf numFmtId="0" fontId="6" fillId="0" borderId="0" xfId="0" applyFont="1" applyFill="1" applyAlignment="1">
      <alignment horizontal="center"/>
    </xf>
    <xf numFmtId="0" fontId="4" fillId="0" borderId="1" xfId="0" applyFont="1" applyFill="1" applyBorder="1" applyAlignment="1" applyProtection="1">
      <alignment horizontal="left" wrapText="1" readingOrder="1"/>
      <protection locked="0"/>
    </xf>
    <xf numFmtId="0" fontId="4" fillId="0" borderId="1" xfId="0" applyFont="1" applyFill="1" applyBorder="1" applyAlignment="1" applyProtection="1">
      <alignment horizontal="center" wrapText="1" readingOrder="1"/>
      <protection locked="0"/>
    </xf>
    <xf numFmtId="0" fontId="5" fillId="0" borderId="0" xfId="0" applyFont="1" applyFill="1" applyAlignment="1" applyProtection="1">
      <alignment horizontal="center" wrapText="1" readingOrder="1"/>
      <protection locked="0"/>
    </xf>
    <xf numFmtId="0" fontId="3" fillId="0" borderId="0" xfId="0" applyFont="1" applyFill="1" applyAlignment="1" applyProtection="1">
      <alignment horizontal="center" vertical="center" wrapText="1" readingOrder="1"/>
      <protection locked="0"/>
    </xf>
    <xf numFmtId="0" fontId="2" fillId="0" borderId="0" xfId="0" applyFont="1" applyFill="1"/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FF"/>
      <rgbColor rgb="00000000"/>
      <rgbColor rgb="00FFEBCD"/>
      <rgbColor rgb="00FFFFFF"/>
      <rgbColor rgb="008B0000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D6AE3D-87E8-429B-863F-2B389FA1214A}">
  <sheetPr>
    <pageSetUpPr fitToPage="1"/>
  </sheetPr>
  <dimension ref="A1:F73"/>
  <sheetViews>
    <sheetView tabSelected="1" zoomScale="60" zoomScaleNormal="60" workbookViewId="0">
      <selection activeCell="H5" sqref="H5"/>
    </sheetView>
  </sheetViews>
  <sheetFormatPr defaultRowHeight="18.75" x14ac:dyDescent="0.3"/>
  <cols>
    <col min="1" max="1" width="126" style="10" customWidth="1"/>
    <col min="2" max="2" width="7.28515625" style="10" customWidth="1"/>
    <col min="3" max="3" width="41" style="10" customWidth="1"/>
    <col min="4" max="4" width="29.85546875" style="8" customWidth="1"/>
    <col min="5" max="5" width="26.42578125" style="27" customWidth="1"/>
    <col min="6" max="6" width="25.7109375" style="8" customWidth="1"/>
    <col min="7" max="16384" width="9.140625" style="10"/>
  </cols>
  <sheetData>
    <row r="1" spans="1:6" ht="42" customHeight="1" x14ac:dyDescent="0.3">
      <c r="A1" s="30" t="s">
        <v>136</v>
      </c>
      <c r="B1" s="30"/>
      <c r="C1" s="30"/>
      <c r="D1" s="30"/>
      <c r="E1" s="30"/>
      <c r="F1" s="30"/>
    </row>
    <row r="2" spans="1:6" ht="42" customHeight="1" x14ac:dyDescent="0.3">
      <c r="A2" s="31"/>
      <c r="B2" s="32"/>
      <c r="C2" s="32"/>
      <c r="D2" s="32"/>
      <c r="F2" s="9" t="s">
        <v>117</v>
      </c>
    </row>
    <row r="3" spans="1:6" ht="56.25" customHeight="1" x14ac:dyDescent="0.3">
      <c r="A3" s="4" t="s">
        <v>7</v>
      </c>
      <c r="B3" s="4" t="s">
        <v>8</v>
      </c>
      <c r="C3" s="19" t="s">
        <v>9</v>
      </c>
      <c r="D3" s="5" t="s">
        <v>116</v>
      </c>
      <c r="E3" s="5" t="s">
        <v>137</v>
      </c>
      <c r="F3" s="5" t="s">
        <v>128</v>
      </c>
    </row>
    <row r="4" spans="1:6" s="3" customFormat="1" ht="29.25" customHeight="1" x14ac:dyDescent="0.3">
      <c r="A4" s="1" t="s">
        <v>10</v>
      </c>
      <c r="B4" s="2">
        <v>10</v>
      </c>
      <c r="C4" s="20" t="s">
        <v>11</v>
      </c>
      <c r="D4" s="24">
        <f>D5+D31</f>
        <v>2407398.98233</v>
      </c>
      <c r="E4" s="24">
        <f>E5+E31</f>
        <v>1000344.8220800001</v>
      </c>
      <c r="F4" s="24">
        <f>E4/D4%</f>
        <v>41.552930337779607</v>
      </c>
    </row>
    <row r="5" spans="1:6" s="3" customFormat="1" ht="46.5" customHeight="1" x14ac:dyDescent="0.3">
      <c r="A5" s="1" t="s">
        <v>12</v>
      </c>
      <c r="B5" s="2">
        <v>10</v>
      </c>
      <c r="C5" s="20" t="s">
        <v>13</v>
      </c>
      <c r="D5" s="24">
        <f>SUM(D6:D30)</f>
        <v>872137.39999999979</v>
      </c>
      <c r="E5" s="24">
        <f>SUM(E6:E30)</f>
        <v>346828.20000000007</v>
      </c>
      <c r="F5" s="24">
        <f>E5/D5%</f>
        <v>39.767610011908694</v>
      </c>
    </row>
    <row r="6" spans="1:6" ht="33" customHeight="1" x14ac:dyDescent="0.3">
      <c r="A6" s="6" t="s">
        <v>14</v>
      </c>
      <c r="B6" s="7">
        <v>10</v>
      </c>
      <c r="C6" s="21" t="s">
        <v>15</v>
      </c>
      <c r="D6" s="18">
        <v>547034</v>
      </c>
      <c r="E6" s="18">
        <v>226159.1</v>
      </c>
      <c r="F6" s="18">
        <f t="shared" ref="F6:F69" si="0">E6/D6%</f>
        <v>41.342786737204634</v>
      </c>
    </row>
    <row r="7" spans="1:6" ht="33" customHeight="1" x14ac:dyDescent="0.3">
      <c r="A7" s="6" t="s">
        <v>16</v>
      </c>
      <c r="B7" s="7">
        <v>10</v>
      </c>
      <c r="C7" s="21" t="s">
        <v>17</v>
      </c>
      <c r="D7" s="18">
        <v>18247.599999999999</v>
      </c>
      <c r="E7" s="18">
        <v>9083.4</v>
      </c>
      <c r="F7" s="18">
        <f t="shared" si="0"/>
        <v>49.778601021504194</v>
      </c>
    </row>
    <row r="8" spans="1:6" s="12" customFormat="1" ht="33" customHeight="1" x14ac:dyDescent="0.3">
      <c r="A8" s="6" t="s">
        <v>131</v>
      </c>
      <c r="B8" s="7">
        <v>10</v>
      </c>
      <c r="C8" s="21" t="s">
        <v>132</v>
      </c>
      <c r="D8" s="18">
        <v>26891.5</v>
      </c>
      <c r="E8" s="18">
        <v>17383.2</v>
      </c>
      <c r="F8" s="18">
        <f t="shared" si="0"/>
        <v>64.641987245040255</v>
      </c>
    </row>
    <row r="9" spans="1:6" ht="33" customHeight="1" x14ac:dyDescent="0.3">
      <c r="A9" s="6" t="s">
        <v>18</v>
      </c>
      <c r="B9" s="7">
        <v>10</v>
      </c>
      <c r="C9" s="21" t="s">
        <v>133</v>
      </c>
      <c r="D9" s="18">
        <v>4490.8</v>
      </c>
      <c r="E9" s="18">
        <v>5528</v>
      </c>
      <c r="F9" s="18">
        <f t="shared" si="0"/>
        <v>123.09610759775541</v>
      </c>
    </row>
    <row r="10" spans="1:6" ht="33" customHeight="1" x14ac:dyDescent="0.3">
      <c r="A10" s="6" t="s">
        <v>19</v>
      </c>
      <c r="B10" s="7">
        <v>10</v>
      </c>
      <c r="C10" s="21" t="s">
        <v>20</v>
      </c>
      <c r="D10" s="18">
        <v>8.3000000000000007</v>
      </c>
      <c r="E10" s="18">
        <v>4.5</v>
      </c>
      <c r="F10" s="18">
        <f t="shared" si="0"/>
        <v>54.216867469879517</v>
      </c>
    </row>
    <row r="11" spans="1:6" ht="33" customHeight="1" x14ac:dyDescent="0.3">
      <c r="A11" s="6" t="s">
        <v>21</v>
      </c>
      <c r="B11" s="7">
        <v>10</v>
      </c>
      <c r="C11" s="21" t="s">
        <v>22</v>
      </c>
      <c r="D11" s="18">
        <v>7059.1</v>
      </c>
      <c r="E11" s="18">
        <v>5327.1</v>
      </c>
      <c r="F11" s="18">
        <f t="shared" si="0"/>
        <v>75.464294315139327</v>
      </c>
    </row>
    <row r="12" spans="1:6" ht="33" customHeight="1" x14ac:dyDescent="0.3">
      <c r="A12" s="6" t="s">
        <v>23</v>
      </c>
      <c r="B12" s="7">
        <v>10</v>
      </c>
      <c r="C12" s="21" t="s">
        <v>24</v>
      </c>
      <c r="D12" s="18">
        <v>40556.699999999997</v>
      </c>
      <c r="E12" s="18">
        <v>4305.3999999999996</v>
      </c>
      <c r="F12" s="18">
        <f t="shared" si="0"/>
        <v>10.615755226633331</v>
      </c>
    </row>
    <row r="13" spans="1:6" s="12" customFormat="1" ht="33" customHeight="1" x14ac:dyDescent="0.3">
      <c r="A13" s="6" t="s">
        <v>135</v>
      </c>
      <c r="B13" s="7">
        <v>10</v>
      </c>
      <c r="C13" s="21" t="s">
        <v>134</v>
      </c>
      <c r="D13" s="18">
        <v>75158.399999999994</v>
      </c>
      <c r="E13" s="18">
        <v>27172.400000000001</v>
      </c>
      <c r="F13" s="18">
        <f t="shared" si="0"/>
        <v>36.153510452590801</v>
      </c>
    </row>
    <row r="14" spans="1:6" ht="33" customHeight="1" x14ac:dyDescent="0.3">
      <c r="A14" s="6" t="s">
        <v>118</v>
      </c>
      <c r="B14" s="7">
        <v>10</v>
      </c>
      <c r="C14" s="21" t="s">
        <v>25</v>
      </c>
      <c r="D14" s="18">
        <v>10444.6</v>
      </c>
      <c r="E14" s="18">
        <v>5155</v>
      </c>
      <c r="F14" s="18">
        <f t="shared" si="0"/>
        <v>49.355647894605823</v>
      </c>
    </row>
    <row r="15" spans="1:6" ht="33" customHeight="1" x14ac:dyDescent="0.3">
      <c r="A15" s="6" t="s">
        <v>119</v>
      </c>
      <c r="B15" s="7">
        <v>10</v>
      </c>
      <c r="C15" s="21" t="s">
        <v>26</v>
      </c>
      <c r="D15" s="18">
        <v>0</v>
      </c>
      <c r="E15" s="18">
        <v>0</v>
      </c>
      <c r="F15" s="18">
        <v>0</v>
      </c>
    </row>
    <row r="16" spans="1:6" ht="67.5" customHeight="1" x14ac:dyDescent="0.3">
      <c r="A16" s="6" t="s">
        <v>27</v>
      </c>
      <c r="B16" s="7">
        <v>10</v>
      </c>
      <c r="C16" s="21" t="s">
        <v>28</v>
      </c>
      <c r="D16" s="18">
        <v>62652.7</v>
      </c>
      <c r="E16" s="18">
        <v>12756.5</v>
      </c>
      <c r="F16" s="18">
        <f t="shared" si="0"/>
        <v>20.360654848075185</v>
      </c>
    </row>
    <row r="17" spans="1:6" ht="72" customHeight="1" x14ac:dyDescent="0.3">
      <c r="A17" s="6" t="s">
        <v>0</v>
      </c>
      <c r="B17" s="7">
        <v>10</v>
      </c>
      <c r="C17" s="21" t="s">
        <v>29</v>
      </c>
      <c r="D17" s="18">
        <v>612.1</v>
      </c>
      <c r="E17" s="18">
        <v>35</v>
      </c>
      <c r="F17" s="18">
        <f t="shared" si="0"/>
        <v>5.7180199313837603</v>
      </c>
    </row>
    <row r="18" spans="1:6" ht="75" customHeight="1" x14ac:dyDescent="0.3">
      <c r="A18" s="6" t="s">
        <v>1</v>
      </c>
      <c r="B18" s="7">
        <v>10</v>
      </c>
      <c r="C18" s="21" t="s">
        <v>30</v>
      </c>
      <c r="D18" s="18">
        <v>1800</v>
      </c>
      <c r="E18" s="18">
        <v>637.4</v>
      </c>
      <c r="F18" s="18">
        <f t="shared" si="0"/>
        <v>35.411111111111111</v>
      </c>
    </row>
    <row r="19" spans="1:6" ht="51" customHeight="1" x14ac:dyDescent="0.3">
      <c r="A19" s="6" t="s">
        <v>31</v>
      </c>
      <c r="B19" s="7">
        <v>10</v>
      </c>
      <c r="C19" s="21" t="s">
        <v>32</v>
      </c>
      <c r="D19" s="18">
        <v>7748.6</v>
      </c>
      <c r="E19" s="18">
        <v>1052.0999999999999</v>
      </c>
      <c r="F19" s="18">
        <f t="shared" si="0"/>
        <v>13.577936659525589</v>
      </c>
    </row>
    <row r="20" spans="1:6" ht="51" customHeight="1" x14ac:dyDescent="0.3">
      <c r="A20" s="6" t="s">
        <v>33</v>
      </c>
      <c r="B20" s="7">
        <v>10</v>
      </c>
      <c r="C20" s="21" t="s">
        <v>34</v>
      </c>
      <c r="D20" s="18">
        <v>0</v>
      </c>
      <c r="E20" s="18">
        <v>0.6</v>
      </c>
      <c r="F20" s="18">
        <v>0</v>
      </c>
    </row>
    <row r="21" spans="1:6" ht="72" customHeight="1" x14ac:dyDescent="0.3">
      <c r="A21" s="6" t="s">
        <v>2</v>
      </c>
      <c r="B21" s="7">
        <v>10</v>
      </c>
      <c r="C21" s="21" t="s">
        <v>35</v>
      </c>
      <c r="D21" s="18">
        <v>3706.5</v>
      </c>
      <c r="E21" s="18">
        <v>1736.2</v>
      </c>
      <c r="F21" s="18">
        <f t="shared" si="0"/>
        <v>46.842034264130582</v>
      </c>
    </row>
    <row r="22" spans="1:6" s="11" customFormat="1" ht="85.5" customHeight="1" x14ac:dyDescent="0.3">
      <c r="A22" s="13" t="s">
        <v>129</v>
      </c>
      <c r="B22" s="7">
        <v>10</v>
      </c>
      <c r="C22" s="22" t="s">
        <v>130</v>
      </c>
      <c r="D22" s="18">
        <v>0</v>
      </c>
      <c r="E22" s="18">
        <v>158.19999999999999</v>
      </c>
      <c r="F22" s="18">
        <v>0</v>
      </c>
    </row>
    <row r="23" spans="1:6" ht="39" customHeight="1" x14ac:dyDescent="0.3">
      <c r="A23" s="6" t="s">
        <v>122</v>
      </c>
      <c r="B23" s="7">
        <v>10</v>
      </c>
      <c r="C23" s="21" t="s">
        <v>36</v>
      </c>
      <c r="D23" s="18">
        <v>27243.1</v>
      </c>
      <c r="E23" s="18">
        <v>11307.4</v>
      </c>
      <c r="F23" s="18">
        <f t="shared" si="0"/>
        <v>41.505555535163033</v>
      </c>
    </row>
    <row r="24" spans="1:6" ht="39" customHeight="1" x14ac:dyDescent="0.3">
      <c r="A24" s="6" t="s">
        <v>37</v>
      </c>
      <c r="B24" s="7">
        <v>10</v>
      </c>
      <c r="C24" s="21" t="s">
        <v>38</v>
      </c>
      <c r="D24" s="18">
        <v>5567.7</v>
      </c>
      <c r="E24" s="18">
        <v>1913.3</v>
      </c>
      <c r="F24" s="18">
        <f t="shared" si="0"/>
        <v>34.364279684609443</v>
      </c>
    </row>
    <row r="25" spans="1:6" ht="39" customHeight="1" x14ac:dyDescent="0.3">
      <c r="A25" s="6" t="s">
        <v>39</v>
      </c>
      <c r="B25" s="7">
        <v>10</v>
      </c>
      <c r="C25" s="21" t="s">
        <v>40</v>
      </c>
      <c r="D25" s="18">
        <v>11100</v>
      </c>
      <c r="E25" s="18">
        <v>2735.8</v>
      </c>
      <c r="F25" s="18">
        <f t="shared" si="0"/>
        <v>24.646846846846849</v>
      </c>
    </row>
    <row r="26" spans="1:6" ht="52.5" customHeight="1" x14ac:dyDescent="0.3">
      <c r="A26" s="6" t="s">
        <v>41</v>
      </c>
      <c r="B26" s="7">
        <v>10</v>
      </c>
      <c r="C26" s="21" t="s">
        <v>42</v>
      </c>
      <c r="D26" s="18">
        <v>0</v>
      </c>
      <c r="E26" s="18">
        <v>48.7</v>
      </c>
      <c r="F26" s="18">
        <v>0</v>
      </c>
    </row>
    <row r="27" spans="1:6" ht="76.5" customHeight="1" x14ac:dyDescent="0.3">
      <c r="A27" s="6" t="s">
        <v>3</v>
      </c>
      <c r="B27" s="7">
        <v>10</v>
      </c>
      <c r="C27" s="21" t="s">
        <v>43</v>
      </c>
      <c r="D27" s="18">
        <v>1704.3</v>
      </c>
      <c r="E27" s="18">
        <v>577.1</v>
      </c>
      <c r="F27" s="18">
        <f t="shared" si="0"/>
        <v>33.861409376283518</v>
      </c>
    </row>
    <row r="28" spans="1:6" ht="54" customHeight="1" x14ac:dyDescent="0.3">
      <c r="A28" s="6" t="s">
        <v>44</v>
      </c>
      <c r="B28" s="7">
        <v>10</v>
      </c>
      <c r="C28" s="21" t="s">
        <v>45</v>
      </c>
      <c r="D28" s="18">
        <v>1500</v>
      </c>
      <c r="E28" s="18">
        <v>63.9</v>
      </c>
      <c r="F28" s="18">
        <f t="shared" si="0"/>
        <v>4.26</v>
      </c>
    </row>
    <row r="29" spans="1:6" ht="33" customHeight="1" x14ac:dyDescent="0.3">
      <c r="A29" s="6" t="s">
        <v>120</v>
      </c>
      <c r="B29" s="7">
        <v>10</v>
      </c>
      <c r="C29" s="21" t="s">
        <v>46</v>
      </c>
      <c r="D29" s="25">
        <v>17095.7</v>
      </c>
      <c r="E29" s="18">
        <v>11922.7</v>
      </c>
      <c r="F29" s="18">
        <f t="shared" si="0"/>
        <v>69.740929005539414</v>
      </c>
    </row>
    <row r="30" spans="1:6" ht="33" customHeight="1" x14ac:dyDescent="0.3">
      <c r="A30" s="6" t="s">
        <v>121</v>
      </c>
      <c r="B30" s="7">
        <v>10</v>
      </c>
      <c r="C30" s="21" t="s">
        <v>47</v>
      </c>
      <c r="D30" s="25">
        <v>1515.7</v>
      </c>
      <c r="E30" s="18">
        <v>1765.2</v>
      </c>
      <c r="F30" s="18">
        <f t="shared" si="0"/>
        <v>116.46104110312068</v>
      </c>
    </row>
    <row r="31" spans="1:6" s="3" customFormat="1" ht="40.5" customHeight="1" x14ac:dyDescent="0.3">
      <c r="A31" s="1" t="s">
        <v>48</v>
      </c>
      <c r="B31" s="2">
        <v>10</v>
      </c>
      <c r="C31" s="2" t="s">
        <v>49</v>
      </c>
      <c r="D31" s="23">
        <f>D32+D62+D65+D64+D60</f>
        <v>1535261.5823300001</v>
      </c>
      <c r="E31" s="23">
        <f>E32+E62+E65+E64+E60</f>
        <v>653516.62208</v>
      </c>
      <c r="F31" s="24">
        <f t="shared" si="0"/>
        <v>42.56711882858334</v>
      </c>
    </row>
    <row r="32" spans="1:6" s="3" customFormat="1" ht="48" customHeight="1" x14ac:dyDescent="0.3">
      <c r="A32" s="1" t="s">
        <v>50</v>
      </c>
      <c r="B32" s="2">
        <v>10</v>
      </c>
      <c r="C32" s="2" t="s">
        <v>51</v>
      </c>
      <c r="D32" s="16">
        <f>D33+D35+D47+D58</f>
        <v>1540031.7602500001</v>
      </c>
      <c r="E32" s="24">
        <f>E33+E35+E47+E58</f>
        <v>650847.20000000007</v>
      </c>
      <c r="F32" s="24">
        <f t="shared" si="0"/>
        <v>42.261933604170942</v>
      </c>
    </row>
    <row r="33" spans="1:6" s="3" customFormat="1" ht="37.5" customHeight="1" x14ac:dyDescent="0.3">
      <c r="A33" s="1" t="s">
        <v>52</v>
      </c>
      <c r="B33" s="2">
        <v>10</v>
      </c>
      <c r="C33" s="2" t="s">
        <v>53</v>
      </c>
      <c r="D33" s="16">
        <f>D34</f>
        <v>226425.60000000001</v>
      </c>
      <c r="E33" s="24">
        <f>E34</f>
        <v>107552.1</v>
      </c>
      <c r="F33" s="24">
        <f t="shared" si="0"/>
        <v>47.499973501229547</v>
      </c>
    </row>
    <row r="34" spans="1:6" s="11" customFormat="1" ht="37.5" customHeight="1" x14ac:dyDescent="0.3">
      <c r="A34" s="14" t="s">
        <v>54</v>
      </c>
      <c r="B34" s="15">
        <v>10</v>
      </c>
      <c r="C34" s="15" t="s">
        <v>55</v>
      </c>
      <c r="D34" s="17">
        <f>226425600/1000</f>
        <v>226425.60000000001</v>
      </c>
      <c r="E34" s="18">
        <v>107552.1</v>
      </c>
      <c r="F34" s="18">
        <f t="shared" si="0"/>
        <v>47.499973501229547</v>
      </c>
    </row>
    <row r="35" spans="1:6" s="3" customFormat="1" ht="39" customHeight="1" x14ac:dyDescent="0.3">
      <c r="A35" s="1" t="s">
        <v>56</v>
      </c>
      <c r="B35" s="2">
        <v>10</v>
      </c>
      <c r="C35" s="2" t="s">
        <v>57</v>
      </c>
      <c r="D35" s="16">
        <f>SUM(D36:D46)</f>
        <v>493834.66024999996</v>
      </c>
      <c r="E35" s="24">
        <f>SUM(E36:E46)</f>
        <v>74995.900000000009</v>
      </c>
      <c r="F35" s="24">
        <f t="shared" si="0"/>
        <v>15.186439113454272</v>
      </c>
    </row>
    <row r="36" spans="1:6" ht="49.5" customHeight="1" x14ac:dyDescent="0.3">
      <c r="A36" s="6" t="s">
        <v>58</v>
      </c>
      <c r="B36" s="7">
        <v>10</v>
      </c>
      <c r="C36" s="7" t="s">
        <v>59</v>
      </c>
      <c r="D36" s="17">
        <v>124746.2</v>
      </c>
      <c r="E36" s="18">
        <v>8788.2000000000007</v>
      </c>
      <c r="F36" s="18">
        <f t="shared" si="0"/>
        <v>7.0448638916455977</v>
      </c>
    </row>
    <row r="37" spans="1:6" ht="72" customHeight="1" x14ac:dyDescent="0.3">
      <c r="A37" s="6" t="s">
        <v>4</v>
      </c>
      <c r="B37" s="7">
        <v>10</v>
      </c>
      <c r="C37" s="15" t="s">
        <v>60</v>
      </c>
      <c r="D37" s="17">
        <v>52072.1</v>
      </c>
      <c r="E37" s="18">
        <v>0</v>
      </c>
      <c r="F37" s="18">
        <f t="shared" si="0"/>
        <v>0</v>
      </c>
    </row>
    <row r="38" spans="1:6" ht="99" customHeight="1" x14ac:dyDescent="0.3">
      <c r="A38" s="6" t="s">
        <v>5</v>
      </c>
      <c r="B38" s="7">
        <v>10</v>
      </c>
      <c r="C38" s="15" t="s">
        <v>61</v>
      </c>
      <c r="D38" s="17">
        <v>138428.6</v>
      </c>
      <c r="E38" s="18">
        <v>12391</v>
      </c>
      <c r="F38" s="18">
        <f t="shared" si="0"/>
        <v>8.9511849429958836</v>
      </c>
    </row>
    <row r="39" spans="1:6" ht="72" customHeight="1" x14ac:dyDescent="0.3">
      <c r="A39" s="6" t="s">
        <v>6</v>
      </c>
      <c r="B39" s="7">
        <v>10</v>
      </c>
      <c r="C39" s="7" t="s">
        <v>62</v>
      </c>
      <c r="D39" s="17">
        <v>4669.6000000000004</v>
      </c>
      <c r="E39" s="18">
        <v>417.8</v>
      </c>
      <c r="F39" s="18">
        <f t="shared" si="0"/>
        <v>8.9472331677231445</v>
      </c>
    </row>
    <row r="40" spans="1:6" ht="72" customHeight="1" x14ac:dyDescent="0.3">
      <c r="A40" s="6" t="s">
        <v>63</v>
      </c>
      <c r="B40" s="7">
        <v>10</v>
      </c>
      <c r="C40" s="7" t="s">
        <v>64</v>
      </c>
      <c r="D40" s="17">
        <f>34448654.82/1000</f>
        <v>34448.654820000003</v>
      </c>
      <c r="E40" s="18">
        <v>6406.5</v>
      </c>
      <c r="F40" s="18">
        <f t="shared" si="0"/>
        <v>18.59724286325558</v>
      </c>
    </row>
    <row r="41" spans="1:6" ht="58.5" customHeight="1" x14ac:dyDescent="0.3">
      <c r="A41" s="6" t="s">
        <v>65</v>
      </c>
      <c r="B41" s="7">
        <v>10</v>
      </c>
      <c r="C41" s="7" t="s">
        <v>66</v>
      </c>
      <c r="D41" s="17">
        <f>35240871.15/1000</f>
        <v>35240.871149999999</v>
      </c>
      <c r="E41" s="18">
        <v>17617.3</v>
      </c>
      <c r="F41" s="18">
        <f t="shared" si="0"/>
        <v>49.991102447534132</v>
      </c>
    </row>
    <row r="42" spans="1:6" ht="46.5" customHeight="1" x14ac:dyDescent="0.3">
      <c r="A42" s="6" t="s">
        <v>67</v>
      </c>
      <c r="B42" s="7">
        <v>10</v>
      </c>
      <c r="C42" s="7" t="s">
        <v>68</v>
      </c>
      <c r="D42" s="17">
        <f>460966.89/1000</f>
        <v>460.96689000000003</v>
      </c>
      <c r="E42" s="18">
        <v>0</v>
      </c>
      <c r="F42" s="18">
        <f t="shared" si="0"/>
        <v>0</v>
      </c>
    </row>
    <row r="43" spans="1:6" ht="46.5" customHeight="1" x14ac:dyDescent="0.3">
      <c r="A43" s="6" t="s">
        <v>69</v>
      </c>
      <c r="B43" s="7">
        <v>10</v>
      </c>
      <c r="C43" s="7" t="s">
        <v>70</v>
      </c>
      <c r="D43" s="17">
        <f>2130933.6/1000</f>
        <v>2130.9336000000003</v>
      </c>
      <c r="E43" s="18">
        <v>2130.9</v>
      </c>
      <c r="F43" s="18">
        <f t="shared" si="0"/>
        <v>99.998423226326707</v>
      </c>
    </row>
    <row r="44" spans="1:6" ht="34.5" customHeight="1" x14ac:dyDescent="0.3">
      <c r="A44" s="6" t="s">
        <v>71</v>
      </c>
      <c r="B44" s="7">
        <v>10</v>
      </c>
      <c r="C44" s="7" t="s">
        <v>72</v>
      </c>
      <c r="D44" s="17">
        <f>2478600/1000</f>
        <v>2478.6</v>
      </c>
      <c r="E44" s="18">
        <v>0</v>
      </c>
      <c r="F44" s="18">
        <f t="shared" si="0"/>
        <v>0</v>
      </c>
    </row>
    <row r="45" spans="1:6" ht="39" customHeight="1" x14ac:dyDescent="0.3">
      <c r="A45" s="6" t="s">
        <v>73</v>
      </c>
      <c r="B45" s="7">
        <v>10</v>
      </c>
      <c r="C45" s="7" t="s">
        <v>74</v>
      </c>
      <c r="D45" s="17">
        <f>22340733.79/1000</f>
        <v>22340.733789999998</v>
      </c>
      <c r="E45" s="18">
        <v>0</v>
      </c>
      <c r="F45" s="18">
        <f t="shared" si="0"/>
        <v>0</v>
      </c>
    </row>
    <row r="46" spans="1:6" ht="42" customHeight="1" x14ac:dyDescent="0.3">
      <c r="A46" s="6" t="s">
        <v>75</v>
      </c>
      <c r="B46" s="7">
        <v>10</v>
      </c>
      <c r="C46" s="7" t="s">
        <v>76</v>
      </c>
      <c r="D46" s="17">
        <v>76817.399999999994</v>
      </c>
      <c r="E46" s="18">
        <v>27244.2</v>
      </c>
      <c r="F46" s="18">
        <f t="shared" si="0"/>
        <v>35.466183442813737</v>
      </c>
    </row>
    <row r="47" spans="1:6" s="3" customFormat="1" ht="42" customHeight="1" x14ac:dyDescent="0.3">
      <c r="A47" s="1" t="s">
        <v>77</v>
      </c>
      <c r="B47" s="2">
        <v>10</v>
      </c>
      <c r="C47" s="2" t="s">
        <v>78</v>
      </c>
      <c r="D47" s="16">
        <f>SUM(D48:D57)</f>
        <v>773920.8</v>
      </c>
      <c r="E47" s="24">
        <f>SUM(E48:E57)</f>
        <v>426627.9</v>
      </c>
      <c r="F47" s="24">
        <f t="shared" si="0"/>
        <v>55.125524472271579</v>
      </c>
    </row>
    <row r="48" spans="1:6" ht="42" customHeight="1" x14ac:dyDescent="0.3">
      <c r="A48" s="6" t="s">
        <v>79</v>
      </c>
      <c r="B48" s="7">
        <v>10</v>
      </c>
      <c r="C48" s="7" t="s">
        <v>80</v>
      </c>
      <c r="D48" s="17">
        <v>693037.4</v>
      </c>
      <c r="E48" s="18">
        <v>394539.8</v>
      </c>
      <c r="F48" s="18">
        <f t="shared" si="0"/>
        <v>56.929077709226085</v>
      </c>
    </row>
    <row r="49" spans="1:6" ht="72" customHeight="1" x14ac:dyDescent="0.3">
      <c r="A49" s="6" t="s">
        <v>81</v>
      </c>
      <c r="B49" s="7">
        <v>10</v>
      </c>
      <c r="C49" s="7" t="s">
        <v>82</v>
      </c>
      <c r="D49" s="17">
        <f>18631900/1000</f>
        <v>18631.900000000001</v>
      </c>
      <c r="E49" s="18">
        <v>9799.9</v>
      </c>
      <c r="F49" s="18">
        <f t="shared" si="0"/>
        <v>52.597426993489655</v>
      </c>
    </row>
    <row r="50" spans="1:6" ht="63" customHeight="1" x14ac:dyDescent="0.3">
      <c r="A50" s="6" t="s">
        <v>83</v>
      </c>
      <c r="B50" s="7">
        <v>10</v>
      </c>
      <c r="C50" s="7" t="s">
        <v>84</v>
      </c>
      <c r="D50" s="17">
        <f>21216000/1000</f>
        <v>21216</v>
      </c>
      <c r="E50" s="18">
        <v>53.2</v>
      </c>
      <c r="F50" s="18">
        <f t="shared" si="0"/>
        <v>0.25075414781297134</v>
      </c>
    </row>
    <row r="51" spans="1:6" ht="42" customHeight="1" x14ac:dyDescent="0.3">
      <c r="A51" s="6" t="s">
        <v>85</v>
      </c>
      <c r="B51" s="7">
        <v>10</v>
      </c>
      <c r="C51" s="7" t="s">
        <v>86</v>
      </c>
      <c r="D51" s="17">
        <f>1173400/1000</f>
        <v>1173.4000000000001</v>
      </c>
      <c r="E51" s="18">
        <v>503.8</v>
      </c>
      <c r="F51" s="18">
        <f t="shared" si="0"/>
        <v>42.935060507925684</v>
      </c>
    </row>
    <row r="52" spans="1:6" ht="42" customHeight="1" x14ac:dyDescent="0.3">
      <c r="A52" s="6" t="s">
        <v>87</v>
      </c>
      <c r="B52" s="7">
        <v>10</v>
      </c>
      <c r="C52" s="7" t="s">
        <v>88</v>
      </c>
      <c r="D52" s="17">
        <f>37600/1000</f>
        <v>37.6</v>
      </c>
      <c r="E52" s="18">
        <v>0</v>
      </c>
      <c r="F52" s="18">
        <f t="shared" si="0"/>
        <v>0</v>
      </c>
    </row>
    <row r="53" spans="1:6" ht="63" customHeight="1" x14ac:dyDescent="0.3">
      <c r="A53" s="6" t="s">
        <v>89</v>
      </c>
      <c r="B53" s="7">
        <v>10</v>
      </c>
      <c r="C53" s="7" t="s">
        <v>90</v>
      </c>
      <c r="D53" s="17">
        <v>951.3</v>
      </c>
      <c r="E53" s="18">
        <v>0</v>
      </c>
      <c r="F53" s="18">
        <f t="shared" si="0"/>
        <v>0</v>
      </c>
    </row>
    <row r="54" spans="1:6" ht="66" customHeight="1" x14ac:dyDescent="0.3">
      <c r="A54" s="6" t="s">
        <v>91</v>
      </c>
      <c r="B54" s="7">
        <v>10</v>
      </c>
      <c r="C54" s="7" t="s">
        <v>92</v>
      </c>
      <c r="D54" s="17">
        <v>1902.7</v>
      </c>
      <c r="E54" s="18">
        <v>0</v>
      </c>
      <c r="F54" s="18">
        <f t="shared" si="0"/>
        <v>0</v>
      </c>
    </row>
    <row r="55" spans="1:6" ht="61.5" customHeight="1" x14ac:dyDescent="0.3">
      <c r="A55" s="6" t="s">
        <v>93</v>
      </c>
      <c r="B55" s="7">
        <v>10</v>
      </c>
      <c r="C55" s="7" t="s">
        <v>94</v>
      </c>
      <c r="D55" s="17">
        <f>28198600/1000</f>
        <v>28198.6</v>
      </c>
      <c r="E55" s="18">
        <v>16449.2</v>
      </c>
      <c r="F55" s="18">
        <f t="shared" si="0"/>
        <v>58.333392437922456</v>
      </c>
    </row>
    <row r="56" spans="1:6" ht="48" customHeight="1" x14ac:dyDescent="0.3">
      <c r="A56" s="6" t="s">
        <v>95</v>
      </c>
      <c r="B56" s="7">
        <v>10</v>
      </c>
      <c r="C56" s="7" t="s">
        <v>96</v>
      </c>
      <c r="D56" s="17">
        <v>1863.1</v>
      </c>
      <c r="E56" s="18">
        <v>1778.2</v>
      </c>
      <c r="F56" s="18">
        <f t="shared" si="0"/>
        <v>95.443078739734858</v>
      </c>
    </row>
    <row r="57" spans="1:6" ht="48" customHeight="1" x14ac:dyDescent="0.3">
      <c r="A57" s="6" t="s">
        <v>97</v>
      </c>
      <c r="B57" s="7">
        <v>10</v>
      </c>
      <c r="C57" s="7" t="s">
        <v>98</v>
      </c>
      <c r="D57" s="17">
        <v>6908.8</v>
      </c>
      <c r="E57" s="18">
        <v>3503.8</v>
      </c>
      <c r="F57" s="18">
        <f t="shared" si="0"/>
        <v>50.715030106530797</v>
      </c>
    </row>
    <row r="58" spans="1:6" s="3" customFormat="1" ht="42" customHeight="1" x14ac:dyDescent="0.3">
      <c r="A58" s="1" t="s">
        <v>123</v>
      </c>
      <c r="B58" s="2">
        <v>10</v>
      </c>
      <c r="C58" s="2" t="s">
        <v>99</v>
      </c>
      <c r="D58" s="16">
        <f>D59</f>
        <v>45850.7</v>
      </c>
      <c r="E58" s="24">
        <f>E59</f>
        <v>41671.300000000003</v>
      </c>
      <c r="F58" s="24">
        <f t="shared" si="0"/>
        <v>90.884762937098031</v>
      </c>
    </row>
    <row r="59" spans="1:6" ht="36" customHeight="1" x14ac:dyDescent="0.3">
      <c r="A59" s="6" t="s">
        <v>100</v>
      </c>
      <c r="B59" s="7">
        <v>10</v>
      </c>
      <c r="C59" s="7" t="s">
        <v>101</v>
      </c>
      <c r="D59" s="17">
        <v>45850.7</v>
      </c>
      <c r="E59" s="18">
        <v>41671.300000000003</v>
      </c>
      <c r="F59" s="18">
        <f t="shared" si="0"/>
        <v>90.884762937098031</v>
      </c>
    </row>
    <row r="60" spans="1:6" s="3" customFormat="1" ht="36" customHeight="1" x14ac:dyDescent="0.3">
      <c r="A60" s="1" t="s">
        <v>138</v>
      </c>
      <c r="B60" s="2">
        <v>10</v>
      </c>
      <c r="C60" s="2" t="s">
        <v>139</v>
      </c>
      <c r="D60" s="16">
        <f>D61</f>
        <v>0</v>
      </c>
      <c r="E60" s="16">
        <f>E61</f>
        <v>100</v>
      </c>
      <c r="F60" s="24">
        <v>0</v>
      </c>
    </row>
    <row r="61" spans="1:6" s="26" customFormat="1" ht="36" customHeight="1" x14ac:dyDescent="0.3">
      <c r="A61" s="6" t="s">
        <v>140</v>
      </c>
      <c r="B61" s="7">
        <v>10</v>
      </c>
      <c r="C61" s="7" t="s">
        <v>141</v>
      </c>
      <c r="D61" s="17">
        <v>0</v>
      </c>
      <c r="E61" s="18">
        <v>100</v>
      </c>
      <c r="F61" s="18">
        <v>0</v>
      </c>
    </row>
    <row r="62" spans="1:6" s="3" customFormat="1" ht="32.25" customHeight="1" x14ac:dyDescent="0.3">
      <c r="A62" s="28" t="s">
        <v>102</v>
      </c>
      <c r="B62" s="29">
        <v>10</v>
      </c>
      <c r="C62" s="29" t="s">
        <v>103</v>
      </c>
      <c r="D62" s="16">
        <f>D63</f>
        <v>0</v>
      </c>
      <c r="E62" s="24">
        <f>E63</f>
        <v>0.2</v>
      </c>
      <c r="F62" s="24">
        <v>0</v>
      </c>
    </row>
    <row r="63" spans="1:6" ht="32.25" customHeight="1" x14ac:dyDescent="0.3">
      <c r="A63" s="14" t="s">
        <v>104</v>
      </c>
      <c r="B63" s="15">
        <v>10</v>
      </c>
      <c r="C63" s="15" t="s">
        <v>105</v>
      </c>
      <c r="D63" s="17">
        <v>0</v>
      </c>
      <c r="E63" s="18">
        <v>0.2</v>
      </c>
      <c r="F63" s="18">
        <v>0</v>
      </c>
    </row>
    <row r="64" spans="1:6" s="3" customFormat="1" ht="64.5" customHeight="1" x14ac:dyDescent="0.3">
      <c r="A64" s="1" t="s">
        <v>126</v>
      </c>
      <c r="B64" s="2">
        <v>10</v>
      </c>
      <c r="C64" s="2" t="s">
        <v>127</v>
      </c>
      <c r="D64" s="16">
        <v>791.3</v>
      </c>
      <c r="E64" s="24">
        <v>8130.7</v>
      </c>
      <c r="F64" s="24">
        <f t="shared" si="0"/>
        <v>1027.5116896246684</v>
      </c>
    </row>
    <row r="65" spans="1:6" s="3" customFormat="1" ht="54" customHeight="1" x14ac:dyDescent="0.3">
      <c r="A65" s="1" t="s">
        <v>106</v>
      </c>
      <c r="B65" s="2">
        <v>10</v>
      </c>
      <c r="C65" s="2" t="s">
        <v>107</v>
      </c>
      <c r="D65" s="16">
        <f>D66+D67+D68+D69</f>
        <v>-5561.4779200000003</v>
      </c>
      <c r="E65" s="24">
        <f>E66+E67+E68+E69</f>
        <v>-5561.4779200000003</v>
      </c>
      <c r="F65" s="24">
        <f t="shared" si="0"/>
        <v>100</v>
      </c>
    </row>
    <row r="66" spans="1:6" ht="61.5" customHeight="1" x14ac:dyDescent="0.3">
      <c r="A66" s="6" t="s">
        <v>108</v>
      </c>
      <c r="B66" s="7">
        <v>10</v>
      </c>
      <c r="C66" s="7" t="s">
        <v>109</v>
      </c>
      <c r="D66" s="17">
        <f>-0.01/1000</f>
        <v>-1.0000000000000001E-5</v>
      </c>
      <c r="E66" s="18">
        <f>-0.01/1000</f>
        <v>-1.0000000000000001E-5</v>
      </c>
      <c r="F66" s="18">
        <f t="shared" si="0"/>
        <v>100</v>
      </c>
    </row>
    <row r="67" spans="1:6" ht="61.5" customHeight="1" x14ac:dyDescent="0.3">
      <c r="A67" s="6" t="s">
        <v>110</v>
      </c>
      <c r="B67" s="7">
        <v>10</v>
      </c>
      <c r="C67" s="7" t="s">
        <v>111</v>
      </c>
      <c r="D67" s="17">
        <f>-778807.03/1000</f>
        <v>-778.80703000000005</v>
      </c>
      <c r="E67" s="18">
        <f>-778807.03/1000</f>
        <v>-778.80703000000005</v>
      </c>
      <c r="F67" s="18">
        <f t="shared" si="0"/>
        <v>100</v>
      </c>
    </row>
    <row r="68" spans="1:6" ht="61.5" customHeight="1" x14ac:dyDescent="0.3">
      <c r="A68" s="6" t="s">
        <v>112</v>
      </c>
      <c r="B68" s="7">
        <v>10</v>
      </c>
      <c r="C68" s="7" t="s">
        <v>113</v>
      </c>
      <c r="D68" s="17">
        <f>-2844474.53/1000</f>
        <v>-2844.47453</v>
      </c>
      <c r="E68" s="18">
        <f>-2844474.33/1000</f>
        <v>-2844.47433</v>
      </c>
      <c r="F68" s="18">
        <f t="shared" si="0"/>
        <v>99.999992968824358</v>
      </c>
    </row>
    <row r="69" spans="1:6" ht="54" customHeight="1" x14ac:dyDescent="0.3">
      <c r="A69" s="6" t="s">
        <v>114</v>
      </c>
      <c r="B69" s="7">
        <v>10</v>
      </c>
      <c r="C69" s="7" t="s">
        <v>115</v>
      </c>
      <c r="D69" s="17">
        <f>-1938196.35/1000</f>
        <v>-1938.1963500000002</v>
      </c>
      <c r="E69" s="18">
        <f>-1938196.55/1000</f>
        <v>-1938.1965500000001</v>
      </c>
      <c r="F69" s="18">
        <f t="shared" si="0"/>
        <v>100.00001031887197</v>
      </c>
    </row>
    <row r="73" spans="1:6" x14ac:dyDescent="0.3">
      <c r="A73" s="10" t="s">
        <v>124</v>
      </c>
      <c r="C73" s="10" t="s">
        <v>125</v>
      </c>
    </row>
  </sheetData>
  <autoFilter ref="A3:F69" xr:uid="{81BFFBEE-EBF0-49CC-810A-C4282529525C}"/>
  <mergeCells count="2">
    <mergeCell ref="A1:F1"/>
    <mergeCell ref="A2:D2"/>
  </mergeCells>
  <pageMargins left="0.39370078740157483" right="0.39370078740157483" top="0.19685039370078741" bottom="0.19685039370078741" header="0.31496062992125984" footer="0.31496062992125984"/>
  <pageSetup paperSize="9" scale="48" fitToHeight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2021-04-12T07:44:41Z</dcterms:created>
  <dcterms:modified xsi:type="dcterms:W3CDTF">2021-07-09T07:40:32Z</dcterms:modified>
</cp:coreProperties>
</file>